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232" windowHeight="7140" activeTab="0"/>
  </bookViews>
  <sheets>
    <sheet name="Baza" sheetId="1" r:id="rId1"/>
    <sheet name="Izvestaj" sheetId="2" r:id="rId2"/>
    <sheet name="tab1" sheetId="3" r:id="rId3"/>
    <sheet name="grafik" sheetId="4" r:id="rId4"/>
    <sheet name="Podaci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eograd">#REF!</definedName>
    <definedName name="delta" localSheetId="0">'[1]grafik'!$B$5</definedName>
    <definedName name="delta" localSheetId="1">'[1]grafik'!$B$5</definedName>
    <definedName name="delta" localSheetId="2">#REF!</definedName>
    <definedName name="delta">'grafik'!$B$5</definedName>
    <definedName name="firma" localSheetId="0">'[2]tab2'!$B$2:$B$9</definedName>
    <definedName name="firma" localSheetId="1">'[2]tab2'!$B$2:$B$9</definedName>
    <definedName name="firma">#REF!</definedName>
    <definedName name="funk1">'[4]Podaci'!$B$2:$B$18</definedName>
    <definedName name="funk2">'[4]Podaci'!$C$2:$C$18</definedName>
    <definedName name="grad">#REF!</definedName>
    <definedName name="kvartal" localSheetId="0">'[2]tab2'!$A$2:$A$9</definedName>
    <definedName name="kvartal" localSheetId="1">'[2]tab2'!$A$2:$A$9</definedName>
    <definedName name="kvartal">#REF!</definedName>
    <definedName name="mesec">'[1]tab3'!$A$4:$A$13</definedName>
    <definedName name="mesto" localSheetId="2">#REF!</definedName>
    <definedName name="mesto">'Baza'!$B$2:$B$11</definedName>
    <definedName name="neto">#REF!</definedName>
    <definedName name="np">'[2]tab3'!$B$4:$B$12</definedName>
    <definedName name="Period1" localSheetId="0">'[1]grafik'!$E$4</definedName>
    <definedName name="Period1" localSheetId="1">'[1]grafik'!$E$4</definedName>
    <definedName name="Period1" localSheetId="2">#REF!</definedName>
    <definedName name="Period1">'grafik'!$E$4</definedName>
    <definedName name="Period2" localSheetId="0">'[1]grafik'!$E$5</definedName>
    <definedName name="Period2" localSheetId="1">'[1]grafik'!$E$5</definedName>
    <definedName name="Period2" localSheetId="2">#REF!</definedName>
    <definedName name="Period2">'grafik'!$E$5</definedName>
    <definedName name="proizvod">#REF!</definedName>
    <definedName name="start">'[4]grafik'!$B$4</definedName>
    <definedName name="suma">'[2]tab3'!$E$13</definedName>
    <definedName name="trziste" localSheetId="2">#REF!</definedName>
    <definedName name="trziste">#REF!</definedName>
    <definedName name="ua">'[1]tab3'!$B$4:$B$13</definedName>
    <definedName name="ukupno" localSheetId="2">'tab1'!$F$43:$F$54</definedName>
    <definedName name="ukupno">#REF!</definedName>
    <definedName name="ukupno2" localSheetId="2">'[5]tab1'!$E$2:$E$9</definedName>
    <definedName name="ukupno2">'Baza'!$E$2:$E$11</definedName>
    <definedName name="vrednost" localSheetId="2">'[3]tab2'!$E$4:$E$13</definedName>
    <definedName name="vrednost">'[1]tab3'!$E$4:$E$13</definedName>
    <definedName name="x0" localSheetId="0">'[1]grafik'!$B$4</definedName>
    <definedName name="x0" localSheetId="1">'[1]grafik'!$B$4</definedName>
    <definedName name="x0" localSheetId="2">#REF!</definedName>
    <definedName name="x0">'grafik'!$B$4</definedName>
    <definedName name="Y_1" localSheetId="0">'[1]Podaci'!$B$2:$B$29</definedName>
    <definedName name="Y_1" localSheetId="1">'[1]Podaci'!$B$2:$B$29</definedName>
    <definedName name="Y_1" localSheetId="2">#REF!</definedName>
    <definedName name="Y_1">'Podaci'!$B$2:$B$30</definedName>
    <definedName name="Y_2" localSheetId="0">'[1]Podaci'!$C$2:$C$30</definedName>
    <definedName name="Y_2" localSheetId="1">'[1]Podaci'!$C$2:$C$30</definedName>
    <definedName name="Y_2" localSheetId="2">#REF!</definedName>
    <definedName name="Y_2">'Podaci'!$C$2:$C$30</definedName>
  </definedNames>
  <calcPr fullCalcOnLoad="1"/>
</workbook>
</file>

<file path=xl/sharedStrings.xml><?xml version="1.0" encoding="utf-8"?>
<sst xmlns="http://schemas.openxmlformats.org/spreadsheetml/2006/main" count="80" uniqueCount="64">
  <si>
    <t>Promet</t>
  </si>
  <si>
    <t>Porez</t>
  </si>
  <si>
    <t>Ukupno</t>
  </si>
  <si>
    <t>SUMA:</t>
  </si>
  <si>
    <t>Y1 = sin(Period1*X)</t>
  </si>
  <si>
    <t>Y2 = cos(Period2*X)</t>
  </si>
  <si>
    <t>X0</t>
  </si>
  <si>
    <t>Period1</t>
  </si>
  <si>
    <t>Min Y1</t>
  </si>
  <si>
    <t>Min Y2</t>
  </si>
  <si>
    <t>delta</t>
  </si>
  <si>
    <t>Period2</t>
  </si>
  <si>
    <t>Max Y1</t>
  </si>
  <si>
    <t>Max Y2</t>
  </si>
  <si>
    <t>X</t>
  </si>
  <si>
    <t>Y1</t>
  </si>
  <si>
    <t>Y2</t>
  </si>
  <si>
    <t>Prodavac</t>
  </si>
  <si>
    <t>Mesto</t>
  </si>
  <si>
    <t>Ime 01</t>
  </si>
  <si>
    <t>NI</t>
  </si>
  <si>
    <t>Ime 02</t>
  </si>
  <si>
    <t>BG</t>
  </si>
  <si>
    <t>Ime 03</t>
  </si>
  <si>
    <t>NS</t>
  </si>
  <si>
    <t>Ime 04</t>
  </si>
  <si>
    <t>KG</t>
  </si>
  <si>
    <t>Ime 05</t>
  </si>
  <si>
    <t>Ime 06</t>
  </si>
  <si>
    <t>Ime 07</t>
  </si>
  <si>
    <t>Ime 08</t>
  </si>
  <si>
    <t>Ime 09</t>
  </si>
  <si>
    <t>Ime 10</t>
  </si>
  <si>
    <t>Porez:</t>
  </si>
  <si>
    <t>BG,NS,</t>
  </si>
  <si>
    <t>Promet &gt; 65,     10% od prometa</t>
  </si>
  <si>
    <t>NI,KG,</t>
  </si>
  <si>
    <t>Promet &lt; 40,        3% od prometa</t>
  </si>
  <si>
    <t>ostalo</t>
  </si>
  <si>
    <t>7% od prometa</t>
  </si>
  <si>
    <t>Pregled prodaje po mestu prodaje</t>
  </si>
  <si>
    <t>TOTAL:</t>
  </si>
  <si>
    <t>Broj poena</t>
  </si>
  <si>
    <t>Ime i Prezime</t>
  </si>
  <si>
    <t>MA</t>
  </si>
  <si>
    <t>SC</t>
  </si>
  <si>
    <t>PE</t>
  </si>
  <si>
    <t>EP</t>
  </si>
  <si>
    <t>Polozio</t>
  </si>
  <si>
    <t>Položio:</t>
  </si>
  <si>
    <t>DA</t>
  </si>
  <si>
    <t>Ukupno&gt;100 i Na oba predmeta ima više od 40</t>
  </si>
  <si>
    <t>Ostalo</t>
  </si>
  <si>
    <t>ime01</t>
  </si>
  <si>
    <t>ime02</t>
  </si>
  <si>
    <t>ime03</t>
  </si>
  <si>
    <t>ime04</t>
  </si>
  <si>
    <t>ime05</t>
  </si>
  <si>
    <t>ime06</t>
  </si>
  <si>
    <t>ime07</t>
  </si>
  <si>
    <t>ime08</t>
  </si>
  <si>
    <t>ime09</t>
  </si>
  <si>
    <t>ime10</t>
  </si>
  <si>
    <t>PROSEK: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</si>
</sst>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"/>
    <numFmt numFmtId="173" formatCode="0.0000000"/>
    <numFmt numFmtId="174" formatCode="0.00000"/>
    <numFmt numFmtId="175" formatCode="0.0000"/>
    <numFmt numFmtId="176" formatCode="0.00000000%"/>
    <numFmt numFmtId="177" formatCode="0.000000000%"/>
    <numFmt numFmtId="178" formatCode="0.0000000000%"/>
    <numFmt numFmtId="179" formatCode="0.00000000000%"/>
    <numFmt numFmtId="180" formatCode="0.000000000000%"/>
    <numFmt numFmtId="181" formatCode="0.0000000000000%"/>
    <numFmt numFmtId="182" formatCode="0.0000000000000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00_);\(#,##0.000\)"/>
    <numFmt numFmtId="192" formatCode="#,##0.000"/>
    <numFmt numFmtId="193" formatCode="#,##0.0"/>
    <numFmt numFmtId="194" formatCode="0.0000000000"/>
    <numFmt numFmtId="195" formatCode="0.000000000"/>
    <numFmt numFmtId="196" formatCode="0.00000000"/>
    <numFmt numFmtId="197" formatCode="#.##0000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.75"/>
      <color indexed="8"/>
      <name val="Arial"/>
      <family val="0"/>
    </font>
    <font>
      <sz val="9"/>
      <color indexed="8"/>
      <name val="Arial"/>
      <family val="0"/>
    </font>
    <font>
      <sz val="9.8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4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0" xfId="61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92" fontId="0" fillId="0" borderId="10" xfId="42" applyNumberFormat="1" applyBorder="1" applyAlignment="1">
      <alignment/>
    </xf>
    <xf numFmtId="192" fontId="5" fillId="33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3" fontId="5" fillId="0" borderId="10" xfId="44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55"/>
          <c:w val="0.926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Izvestaj!$A$6:$A$9</c:f>
              <c:strCache/>
            </c:strRef>
          </c:cat>
          <c:val>
            <c:numRef>
              <c:f>Izvestaj!$B$6:$B$9</c:f>
              <c:numCache/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325"/>
          <c:w val="0.97175"/>
          <c:h val="0.88575"/>
        </c:manualLayout>
      </c:layout>
      <c:lineChart>
        <c:grouping val="standard"/>
        <c:varyColors val="0"/>
        <c:ser>
          <c:idx val="0"/>
          <c:order val="0"/>
          <c:tx>
            <c:v>Y1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Podaci!$A$2:$A$30</c:f>
              <c:numCache>
                <c:ptCount val="2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</c:numCache>
            </c:numRef>
          </c:cat>
          <c:val>
            <c:numRef>
              <c:f>Podaci!$B$2:$B$30</c:f>
              <c:numCache>
                <c:ptCount val="29"/>
                <c:pt idx="0">
                  <c:v>0</c:v>
                </c:pt>
                <c:pt idx="1">
                  <c:v>0.8414709848078965</c:v>
                </c:pt>
                <c:pt idx="2">
                  <c:v>0.9092974268256817</c:v>
                </c:pt>
                <c:pt idx="3">
                  <c:v>0.1411200080598672</c:v>
                </c:pt>
                <c:pt idx="4">
                  <c:v>-0.7568024953079282</c:v>
                </c:pt>
                <c:pt idx="5">
                  <c:v>-0.9589242746631385</c:v>
                </c:pt>
                <c:pt idx="6">
                  <c:v>-0.279415498198925</c:v>
                </c:pt>
                <c:pt idx="7">
                  <c:v>0.6569865987187897</c:v>
                </c:pt>
                <c:pt idx="8">
                  <c:v>0.9893582466233818</c:v>
                </c:pt>
                <c:pt idx="9">
                  <c:v>0.4121184852417566</c:v>
                </c:pt>
                <c:pt idx="10">
                  <c:v>-0.5440211108893698</c:v>
                </c:pt>
                <c:pt idx="11">
                  <c:v>-0.9999902065507035</c:v>
                </c:pt>
                <c:pt idx="12">
                  <c:v>-0.5365729180004365</c:v>
                </c:pt>
                <c:pt idx="13">
                  <c:v>0.4201670368266393</c:v>
                </c:pt>
                <c:pt idx="14">
                  <c:v>0.99060735569487</c:v>
                </c:pt>
                <c:pt idx="15">
                  <c:v>0.6502878401571168</c:v>
                </c:pt>
                <c:pt idx="16">
                  <c:v>-0.2879033166650653</c:v>
                </c:pt>
                <c:pt idx="17">
                  <c:v>-0.9613974918795568</c:v>
                </c:pt>
                <c:pt idx="18">
                  <c:v>-0.7509872467716737</c:v>
                </c:pt>
                <c:pt idx="19">
                  <c:v>0.14987720966295584</c:v>
                </c:pt>
                <c:pt idx="20">
                  <c:v>0.9129452507276291</c:v>
                </c:pt>
                <c:pt idx="21">
                  <c:v>0.8366556385360541</c:v>
                </c:pt>
                <c:pt idx="22">
                  <c:v>-0.00885130929041098</c:v>
                </c:pt>
                <c:pt idx="23">
                  <c:v>-0.8462204041751744</c:v>
                </c:pt>
                <c:pt idx="24">
                  <c:v>-0.9055783620066208</c:v>
                </c:pt>
                <c:pt idx="25">
                  <c:v>-0.13235175009776598</c:v>
                </c:pt>
                <c:pt idx="26">
                  <c:v>0.7625584504796074</c:v>
                </c:pt>
                <c:pt idx="27">
                  <c:v>0.9563759284045009</c:v>
                </c:pt>
                <c:pt idx="28">
                  <c:v>0.27090578830786216</c:v>
                </c:pt>
              </c:numCache>
            </c:numRef>
          </c:val>
          <c:smooth val="0"/>
        </c:ser>
        <c:ser>
          <c:idx val="1"/>
          <c:order val="1"/>
          <c:tx>
            <c:v>Y2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Podaci!$C$2:$C$30</c:f>
              <c:numCache>
                <c:ptCount val="29"/>
                <c:pt idx="0">
                  <c:v>1</c:v>
                </c:pt>
                <c:pt idx="1">
                  <c:v>0.8775825618903728</c:v>
                </c:pt>
                <c:pt idx="2">
                  <c:v>0.5403023058681398</c:v>
                </c:pt>
                <c:pt idx="3">
                  <c:v>0.0707372016677029</c:v>
                </c:pt>
                <c:pt idx="4">
                  <c:v>-0.4161468365471424</c:v>
                </c:pt>
                <c:pt idx="5">
                  <c:v>-0.8011436155469337</c:v>
                </c:pt>
                <c:pt idx="6">
                  <c:v>-0.9899924966004455</c:v>
                </c:pt>
                <c:pt idx="7">
                  <c:v>-0.9364566872907962</c:v>
                </c:pt>
                <c:pt idx="8">
                  <c:v>-0.6536436208636119</c:v>
                </c:pt>
                <c:pt idx="9">
                  <c:v>-0.2107957994307797</c:v>
                </c:pt>
                <c:pt idx="10">
                  <c:v>0.28366218546322625</c:v>
                </c:pt>
                <c:pt idx="11">
                  <c:v>0.7086697742912593</c:v>
                </c:pt>
                <c:pt idx="12">
                  <c:v>0.9601702866503657</c:v>
                </c:pt>
                <c:pt idx="13">
                  <c:v>0.9765876257280237</c:v>
                </c:pt>
                <c:pt idx="14">
                  <c:v>0.7539022543433053</c:v>
                </c:pt>
                <c:pt idx="15">
                  <c:v>0.3466353178350258</c:v>
                </c:pt>
                <c:pt idx="16">
                  <c:v>-0.14550003380861354</c:v>
                </c:pt>
                <c:pt idx="17">
                  <c:v>-0.6020119026848236</c:v>
                </c:pt>
                <c:pt idx="18">
                  <c:v>-0.9111302618846777</c:v>
                </c:pt>
                <c:pt idx="19">
                  <c:v>-0.9971721561963783</c:v>
                </c:pt>
                <c:pt idx="20">
                  <c:v>-0.8390715290764514</c:v>
                </c:pt>
                <c:pt idx="21">
                  <c:v>-0.47553692799599095</c:v>
                </c:pt>
                <c:pt idx="22">
                  <c:v>0.004425697988054338</c:v>
                </c:pt>
                <c:pt idx="23">
                  <c:v>0.483304758753009</c:v>
                </c:pt>
                <c:pt idx="24">
                  <c:v>0.843853958732494</c:v>
                </c:pt>
                <c:pt idx="25">
                  <c:v>0.9977982791785809</c:v>
                </c:pt>
                <c:pt idx="26">
                  <c:v>0.9074467814501948</c:v>
                </c:pt>
                <c:pt idx="27">
                  <c:v>0.5949206633098891</c:v>
                </c:pt>
                <c:pt idx="28">
                  <c:v>0.13673721820783008</c:v>
                </c:pt>
              </c:numCache>
            </c:numRef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93625"/>
          <c:w val="0.147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428750" y="657225"/>
        <a:ext cx="4229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10</xdr:col>
      <xdr:colOff>600075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8575" y="1104900"/>
        <a:ext cx="6943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zbe\vezbe%202005\VEZBE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CUVANO%2015.Sep\Sa%20Starog%20Kompa\IvanaInformatikaVezbe\Vezbe%20Excel\VEZBE6Ce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a\Desktop\Downloads\VEZBA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zbe\vezbe%202005\VEZBE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zbe\vezbe%202005\VEZBE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zvestaj"/>
      <sheetName val="grafik"/>
      <sheetName val="Podaci"/>
      <sheetName val="tab3"/>
      <sheetName val="Sta-Ako"/>
    </sheetNames>
    <sheetDataSet>
      <sheetData sheetId="2">
        <row r="4">
          <cell r="B4">
            <v>0</v>
          </cell>
          <cell r="E4">
            <v>100</v>
          </cell>
        </row>
        <row r="5">
          <cell r="B5">
            <v>0.01</v>
          </cell>
          <cell r="E5">
            <v>50</v>
          </cell>
        </row>
      </sheetData>
      <sheetData sheetId="3">
        <row r="2">
          <cell r="B2">
            <v>0</v>
          </cell>
          <cell r="C2">
            <v>1</v>
          </cell>
        </row>
        <row r="3">
          <cell r="B3">
            <v>0.8414709848078965</v>
          </cell>
          <cell r="C3">
            <v>0.8775825618903728</v>
          </cell>
        </row>
        <row r="4">
          <cell r="B4">
            <v>0.9092974268256817</v>
          </cell>
          <cell r="C4">
            <v>0.5403023058681398</v>
          </cell>
        </row>
        <row r="5">
          <cell r="B5">
            <v>0.1411200080598672</v>
          </cell>
          <cell r="C5">
            <v>0.0707372016677029</v>
          </cell>
        </row>
        <row r="6">
          <cell r="B6">
            <v>-0.7568024953079282</v>
          </cell>
          <cell r="C6">
            <v>-0.4161468365471424</v>
          </cell>
        </row>
        <row r="7">
          <cell r="B7">
            <v>-0.9589242746631385</v>
          </cell>
          <cell r="C7">
            <v>-0.8011436155469337</v>
          </cell>
        </row>
        <row r="8">
          <cell r="B8">
            <v>-0.279415498198925</v>
          </cell>
          <cell r="C8">
            <v>-0.9899924966004455</v>
          </cell>
        </row>
        <row r="9">
          <cell r="B9">
            <v>0.6569865987187897</v>
          </cell>
          <cell r="C9">
            <v>-0.9364566872907962</v>
          </cell>
        </row>
        <row r="10">
          <cell r="B10">
            <v>0.9893582466233818</v>
          </cell>
          <cell r="C10">
            <v>-0.6536436208636119</v>
          </cell>
        </row>
        <row r="11">
          <cell r="B11">
            <v>0.4121184852417566</v>
          </cell>
          <cell r="C11">
            <v>-0.2107957994307797</v>
          </cell>
        </row>
        <row r="12">
          <cell r="B12">
            <v>-0.5440211108893698</v>
          </cell>
          <cell r="C12">
            <v>0.28366218546322625</v>
          </cell>
        </row>
        <row r="13">
          <cell r="B13">
            <v>-0.9999902065507035</v>
          </cell>
          <cell r="C13">
            <v>0.7086697742912593</v>
          </cell>
        </row>
        <row r="14">
          <cell r="B14">
            <v>-0.5365729180004365</v>
          </cell>
          <cell r="C14">
            <v>0.9601702866503657</v>
          </cell>
        </row>
        <row r="15">
          <cell r="B15">
            <v>0.4201670368266393</v>
          </cell>
          <cell r="C15">
            <v>0.9765876257280237</v>
          </cell>
        </row>
        <row r="16">
          <cell r="B16">
            <v>0.99060735569487</v>
          </cell>
          <cell r="C16">
            <v>0.7539022543433053</v>
          </cell>
        </row>
        <row r="17">
          <cell r="B17">
            <v>0.6502878401571168</v>
          </cell>
          <cell r="C17">
            <v>0.3466353178350258</v>
          </cell>
        </row>
        <row r="18">
          <cell r="B18">
            <v>-0.2879033166650653</v>
          </cell>
          <cell r="C18">
            <v>-0.14550003380861354</v>
          </cell>
        </row>
        <row r="19">
          <cell r="B19">
            <v>-0.9613974918795568</v>
          </cell>
          <cell r="C19">
            <v>-0.6020119026848236</v>
          </cell>
        </row>
        <row r="20">
          <cell r="B20">
            <v>-0.7509872467716737</v>
          </cell>
          <cell r="C20">
            <v>-0.9111302618846777</v>
          </cell>
        </row>
        <row r="21">
          <cell r="B21">
            <v>0.14987720966295584</v>
          </cell>
          <cell r="C21">
            <v>-0.9971721561963783</v>
          </cell>
        </row>
        <row r="22">
          <cell r="B22">
            <v>0.9129452507276291</v>
          </cell>
          <cell r="C22">
            <v>-0.8390715290764514</v>
          </cell>
        </row>
        <row r="23">
          <cell r="B23">
            <v>0.8366556385360541</v>
          </cell>
          <cell r="C23">
            <v>-0.47553692799599095</v>
          </cell>
        </row>
        <row r="24">
          <cell r="B24">
            <v>-0.00885130929041098</v>
          </cell>
          <cell r="C24">
            <v>0.004425697988054338</v>
          </cell>
        </row>
        <row r="25">
          <cell r="B25">
            <v>-0.8462204041751744</v>
          </cell>
          <cell r="C25">
            <v>0.483304758753009</v>
          </cell>
        </row>
        <row r="26">
          <cell r="B26">
            <v>-0.9055783620066208</v>
          </cell>
          <cell r="C26">
            <v>0.843853958732494</v>
          </cell>
        </row>
        <row r="27">
          <cell r="B27">
            <v>-0.13235175009776598</v>
          </cell>
          <cell r="C27">
            <v>0.9977982791785809</v>
          </cell>
        </row>
        <row r="28">
          <cell r="B28">
            <v>0.7625584504796074</v>
          </cell>
          <cell r="C28">
            <v>0.9074467814501948</v>
          </cell>
        </row>
        <row r="29">
          <cell r="B29">
            <v>0.9563759284045009</v>
          </cell>
          <cell r="C29">
            <v>0.5949206633098891</v>
          </cell>
        </row>
        <row r="30">
          <cell r="C30">
            <v>0.13673721820783008</v>
          </cell>
        </row>
      </sheetData>
      <sheetData sheetId="4">
        <row r="4">
          <cell r="A4" t="str">
            <v>januar</v>
          </cell>
          <cell r="B4" t="str">
            <v>TV</v>
          </cell>
          <cell r="E4">
            <v>2051.6</v>
          </cell>
        </row>
        <row r="5">
          <cell r="A5" t="str">
            <v>februar</v>
          </cell>
          <cell r="B5" t="str">
            <v>TV</v>
          </cell>
          <cell r="E5">
            <v>1081</v>
          </cell>
        </row>
        <row r="6">
          <cell r="A6" t="str">
            <v>mart</v>
          </cell>
          <cell r="B6" t="str">
            <v>TV</v>
          </cell>
          <cell r="E6">
            <v>1655.4</v>
          </cell>
        </row>
        <row r="7">
          <cell r="A7" t="str">
            <v>april</v>
          </cell>
          <cell r="B7" t="str">
            <v>TV</v>
          </cell>
          <cell r="E7">
            <v>1222</v>
          </cell>
        </row>
        <row r="8">
          <cell r="A8" t="str">
            <v>januar</v>
          </cell>
          <cell r="B8" t="str">
            <v>DVD</v>
          </cell>
          <cell r="E8">
            <v>1855.35</v>
          </cell>
        </row>
        <row r="9">
          <cell r="A9" t="str">
            <v>februar</v>
          </cell>
          <cell r="B9" t="str">
            <v>DVD</v>
          </cell>
          <cell r="E9">
            <v>949.4</v>
          </cell>
        </row>
        <row r="10">
          <cell r="A10" t="str">
            <v>mart</v>
          </cell>
          <cell r="B10" t="str">
            <v>DVD</v>
          </cell>
          <cell r="E10">
            <v>1713.99</v>
          </cell>
        </row>
        <row r="11">
          <cell r="A11" t="str">
            <v>april</v>
          </cell>
          <cell r="B11" t="str">
            <v>DVD</v>
          </cell>
          <cell r="E11">
            <v>1633.08</v>
          </cell>
        </row>
        <row r="12">
          <cell r="A12" t="str">
            <v>januar</v>
          </cell>
          <cell r="B12" t="str">
            <v>Telefon</v>
          </cell>
          <cell r="E12">
            <v>1200</v>
          </cell>
        </row>
        <row r="13">
          <cell r="A13" t="str">
            <v>februar</v>
          </cell>
          <cell r="B13" t="str">
            <v>Telefon</v>
          </cell>
          <cell r="E13">
            <v>1634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2"/>
      <sheetName val="tab3"/>
      <sheetName val="Baza"/>
      <sheetName val="Izvestaj"/>
    </sheetNames>
    <sheetDataSet>
      <sheetData sheetId="0">
        <row r="2">
          <cell r="A2" t="str">
            <v>I</v>
          </cell>
          <cell r="B2" t="str">
            <v>Intel</v>
          </cell>
        </row>
        <row r="3">
          <cell r="A3" t="str">
            <v>I</v>
          </cell>
          <cell r="B3" t="str">
            <v>AMD</v>
          </cell>
        </row>
        <row r="4">
          <cell r="A4" t="str">
            <v>II</v>
          </cell>
          <cell r="B4" t="str">
            <v>Intel</v>
          </cell>
        </row>
        <row r="5">
          <cell r="A5" t="str">
            <v>II</v>
          </cell>
          <cell r="B5" t="str">
            <v>AMD</v>
          </cell>
        </row>
        <row r="6">
          <cell r="A6" t="str">
            <v>III</v>
          </cell>
          <cell r="B6" t="str">
            <v>Intel</v>
          </cell>
        </row>
        <row r="7">
          <cell r="A7" t="str">
            <v>III</v>
          </cell>
          <cell r="B7" t="str">
            <v>AMD</v>
          </cell>
        </row>
        <row r="8">
          <cell r="A8" t="str">
            <v>IV</v>
          </cell>
          <cell r="B8" t="str">
            <v>Intel</v>
          </cell>
        </row>
        <row r="9">
          <cell r="A9" t="str">
            <v>IV</v>
          </cell>
          <cell r="B9" t="str">
            <v>AMD</v>
          </cell>
        </row>
      </sheetData>
      <sheetData sheetId="1">
        <row r="4">
          <cell r="B4" t="str">
            <v>Internet</v>
          </cell>
        </row>
        <row r="5">
          <cell r="B5" t="str">
            <v>Kes</v>
          </cell>
        </row>
        <row r="6">
          <cell r="B6" t="str">
            <v>Cek</v>
          </cell>
        </row>
        <row r="7">
          <cell r="B7" t="str">
            <v>Kartica</v>
          </cell>
        </row>
        <row r="8">
          <cell r="B8" t="str">
            <v>Kartica</v>
          </cell>
        </row>
        <row r="9">
          <cell r="B9" t="str">
            <v>Kartica</v>
          </cell>
        </row>
        <row r="10">
          <cell r="B10" t="str">
            <v>Cek</v>
          </cell>
        </row>
        <row r="11">
          <cell r="B11" t="str">
            <v>Internet</v>
          </cell>
        </row>
        <row r="12">
          <cell r="B12" t="str">
            <v>Internet</v>
          </cell>
        </row>
        <row r="13">
          <cell r="E13">
            <v>1456.6899999999998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  <sheetName val="tab4"/>
    </sheetNames>
    <sheetDataSet>
      <sheetData sheetId="1">
        <row r="4">
          <cell r="E4">
            <v>2051.6</v>
          </cell>
        </row>
        <row r="5">
          <cell r="E5">
            <v>1081</v>
          </cell>
        </row>
        <row r="6">
          <cell r="E6">
            <v>1655.4</v>
          </cell>
        </row>
        <row r="7">
          <cell r="E7">
            <v>1222</v>
          </cell>
        </row>
        <row r="8">
          <cell r="E8">
            <v>1855.35</v>
          </cell>
        </row>
        <row r="9">
          <cell r="E9">
            <v>949.4</v>
          </cell>
        </row>
        <row r="10">
          <cell r="E10">
            <v>1713.99</v>
          </cell>
        </row>
        <row r="11">
          <cell r="E11">
            <v>1633.08</v>
          </cell>
        </row>
        <row r="12">
          <cell r="E12">
            <v>1200</v>
          </cell>
        </row>
        <row r="13">
          <cell r="E13">
            <v>1634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2"/>
      <sheetName val="grafik"/>
      <sheetName val="Podaci"/>
      <sheetName val="Sta-Ako"/>
    </sheetNames>
    <sheetDataSet>
      <sheetData sheetId="1">
        <row r="4">
          <cell r="B4">
            <v>0</v>
          </cell>
        </row>
      </sheetData>
      <sheetData sheetId="2">
        <row r="2">
          <cell r="B2">
            <v>0</v>
          </cell>
          <cell r="C2">
            <v>1</v>
          </cell>
        </row>
        <row r="3">
          <cell r="B3">
            <v>0.8414709848078965</v>
          </cell>
          <cell r="C3">
            <v>0.8775825618903728</v>
          </cell>
        </row>
        <row r="4">
          <cell r="B4">
            <v>0.9092974268256817</v>
          </cell>
          <cell r="C4">
            <v>0.5403023058681398</v>
          </cell>
        </row>
        <row r="5">
          <cell r="B5">
            <v>0.1411200080598672</v>
          </cell>
          <cell r="C5">
            <v>0.0707372016677029</v>
          </cell>
        </row>
        <row r="6">
          <cell r="B6">
            <v>-0.7568024953079282</v>
          </cell>
          <cell r="C6">
            <v>-0.4161468365471424</v>
          </cell>
        </row>
        <row r="7">
          <cell r="B7">
            <v>-0.9589242746631385</v>
          </cell>
          <cell r="C7">
            <v>-0.8011436155469337</v>
          </cell>
        </row>
        <row r="8">
          <cell r="B8">
            <v>-0.279415498198925</v>
          </cell>
          <cell r="C8">
            <v>-0.9899924966004455</v>
          </cell>
        </row>
        <row r="9">
          <cell r="B9">
            <v>0.6569865987187897</v>
          </cell>
          <cell r="C9">
            <v>-0.9364566872907962</v>
          </cell>
        </row>
        <row r="10">
          <cell r="B10">
            <v>0.9893582466233818</v>
          </cell>
          <cell r="C10">
            <v>-0.6536436208636119</v>
          </cell>
        </row>
        <row r="11">
          <cell r="B11">
            <v>0.4121184852417566</v>
          </cell>
          <cell r="C11">
            <v>-0.2107957994307797</v>
          </cell>
        </row>
        <row r="12">
          <cell r="B12">
            <v>-0.5440211108893698</v>
          </cell>
          <cell r="C12">
            <v>0.28366218546322625</v>
          </cell>
        </row>
        <row r="13">
          <cell r="B13">
            <v>-0.9999902065507035</v>
          </cell>
          <cell r="C13">
            <v>0.7086697742912593</v>
          </cell>
        </row>
        <row r="14">
          <cell r="B14">
            <v>-0.5365729180004365</v>
          </cell>
          <cell r="C14">
            <v>0.9601702866503657</v>
          </cell>
        </row>
        <row r="15">
          <cell r="B15">
            <v>0.4201670368266393</v>
          </cell>
          <cell r="C15">
            <v>0.9765876257280237</v>
          </cell>
        </row>
        <row r="16">
          <cell r="B16">
            <v>0.99060735569487</v>
          </cell>
          <cell r="C16">
            <v>0.7539022543433053</v>
          </cell>
        </row>
        <row r="17">
          <cell r="B17">
            <v>0.6502878401571168</v>
          </cell>
          <cell r="C17">
            <v>0.3466353178350258</v>
          </cell>
        </row>
        <row r="18">
          <cell r="B18">
            <v>-0.2879033166650653</v>
          </cell>
          <cell r="C18">
            <v>-0.14550003380861354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</sheetNames>
    <sheetDataSet>
      <sheetData sheetId="0">
        <row r="2">
          <cell r="E2">
            <v>1243.1152674208897</v>
          </cell>
        </row>
        <row r="3">
          <cell r="E3">
            <v>1057.121692108405</v>
          </cell>
        </row>
        <row r="4">
          <cell r="E4">
            <v>1461.6936441909743</v>
          </cell>
        </row>
        <row r="5">
          <cell r="E5">
            <v>1383.4738995583325</v>
          </cell>
        </row>
        <row r="6">
          <cell r="E6">
            <v>1886.6597436268764</v>
          </cell>
        </row>
        <row r="7">
          <cell r="E7">
            <v>1236.1028095538427</v>
          </cell>
        </row>
        <row r="8">
          <cell r="E8">
            <v>1720.8504741675042</v>
          </cell>
        </row>
        <row r="9">
          <cell r="E9">
            <v>1362.7010990579454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59" zoomScaleNormal="159" zoomScalePageLayoutView="0" workbookViewId="0" topLeftCell="A1">
      <selection activeCell="D15" sqref="D15"/>
    </sheetView>
  </sheetViews>
  <sheetFormatPr defaultColWidth="9.140625" defaultRowHeight="12.75"/>
  <cols>
    <col min="1" max="1" width="13.421875" style="0" customWidth="1"/>
  </cols>
  <sheetData>
    <row r="1" spans="1:5" ht="12.75">
      <c r="A1" s="20" t="s">
        <v>17</v>
      </c>
      <c r="B1" s="20" t="s">
        <v>18</v>
      </c>
      <c r="C1" s="20" t="s">
        <v>0</v>
      </c>
      <c r="D1" s="20" t="s">
        <v>1</v>
      </c>
      <c r="E1" s="20" t="s">
        <v>2</v>
      </c>
    </row>
    <row r="2" spans="1:5" ht="12.75">
      <c r="A2" s="7" t="s">
        <v>19</v>
      </c>
      <c r="B2" s="22" t="s">
        <v>20</v>
      </c>
      <c r="C2" s="8">
        <v>60</v>
      </c>
      <c r="D2" s="8">
        <f aca="true" t="shared" si="0" ref="D2:D11">IF(AND(OR(B2="BG",B2="NS"),C2&gt;65),10%*C2,IF(AND(OR(B2="NI",B2="KG"),C2&lt;40),3%*C2,7%*C2))</f>
        <v>4.2</v>
      </c>
      <c r="E2" s="9">
        <f aca="true" t="shared" si="1" ref="E2:E11">C2-D2</f>
        <v>55.8</v>
      </c>
    </row>
    <row r="3" spans="1:5" ht="12.75">
      <c r="A3" s="7" t="s">
        <v>21</v>
      </c>
      <c r="B3" s="7" t="s">
        <v>22</v>
      </c>
      <c r="C3" s="8">
        <v>44</v>
      </c>
      <c r="D3" s="8">
        <f t="shared" si="0"/>
        <v>3.08</v>
      </c>
      <c r="E3" s="9">
        <f t="shared" si="1"/>
        <v>40.92</v>
      </c>
    </row>
    <row r="4" spans="1:5" ht="12.75">
      <c r="A4" s="7" t="s">
        <v>23</v>
      </c>
      <c r="B4" s="7" t="s">
        <v>24</v>
      </c>
      <c r="C4" s="8">
        <v>71</v>
      </c>
      <c r="D4" s="8">
        <f t="shared" si="0"/>
        <v>7.1000000000000005</v>
      </c>
      <c r="E4" s="9">
        <f t="shared" si="1"/>
        <v>63.9</v>
      </c>
    </row>
    <row r="5" spans="1:5" ht="12.75">
      <c r="A5" s="7" t="s">
        <v>25</v>
      </c>
      <c r="B5" s="7" t="s">
        <v>26</v>
      </c>
      <c r="C5" s="8">
        <v>78</v>
      </c>
      <c r="D5" s="8">
        <f t="shared" si="0"/>
        <v>5.460000000000001</v>
      </c>
      <c r="E5" s="9">
        <f t="shared" si="1"/>
        <v>72.53999999999999</v>
      </c>
    </row>
    <row r="6" spans="1:5" ht="12.75">
      <c r="A6" s="7" t="s">
        <v>27</v>
      </c>
      <c r="B6" s="7" t="s">
        <v>20</v>
      </c>
      <c r="C6" s="8">
        <v>42</v>
      </c>
      <c r="D6" s="8">
        <f t="shared" si="0"/>
        <v>2.9400000000000004</v>
      </c>
      <c r="E6" s="9">
        <f t="shared" si="1"/>
        <v>39.06</v>
      </c>
    </row>
    <row r="7" spans="1:5" ht="12.75">
      <c r="A7" s="7" t="s">
        <v>28</v>
      </c>
      <c r="B7" s="7" t="s">
        <v>22</v>
      </c>
      <c r="C7" s="8">
        <v>93</v>
      </c>
      <c r="D7" s="8">
        <f t="shared" si="0"/>
        <v>9.3</v>
      </c>
      <c r="E7" s="9">
        <f t="shared" si="1"/>
        <v>83.7</v>
      </c>
    </row>
    <row r="8" spans="1:5" ht="12.75">
      <c r="A8" s="7" t="s">
        <v>29</v>
      </c>
      <c r="B8" s="7" t="s">
        <v>26</v>
      </c>
      <c r="C8" s="8">
        <v>33</v>
      </c>
      <c r="D8" s="8">
        <f t="shared" si="0"/>
        <v>0.99</v>
      </c>
      <c r="E8" s="9">
        <f t="shared" si="1"/>
        <v>32.01</v>
      </c>
    </row>
    <row r="9" spans="1:5" ht="12.75">
      <c r="A9" s="7" t="s">
        <v>30</v>
      </c>
      <c r="B9" s="7" t="s">
        <v>24</v>
      </c>
      <c r="C9" s="8">
        <v>34</v>
      </c>
      <c r="D9" s="8">
        <f t="shared" si="0"/>
        <v>2.3800000000000003</v>
      </c>
      <c r="E9" s="9">
        <f t="shared" si="1"/>
        <v>31.62</v>
      </c>
    </row>
    <row r="10" spans="1:5" ht="12.75">
      <c r="A10" s="7" t="s">
        <v>31</v>
      </c>
      <c r="B10" s="7" t="s">
        <v>22</v>
      </c>
      <c r="C10" s="8">
        <v>51</v>
      </c>
      <c r="D10" s="8">
        <f t="shared" si="0"/>
        <v>3.5700000000000003</v>
      </c>
      <c r="E10" s="9">
        <f t="shared" si="1"/>
        <v>47.43</v>
      </c>
    </row>
    <row r="11" spans="1:5" ht="12.75">
      <c r="A11" s="7" t="s">
        <v>32</v>
      </c>
      <c r="B11" s="7" t="s">
        <v>20</v>
      </c>
      <c r="C11" s="8">
        <v>34</v>
      </c>
      <c r="D11" s="8">
        <f t="shared" si="0"/>
        <v>1.02</v>
      </c>
      <c r="E11" s="9">
        <f t="shared" si="1"/>
        <v>32.98</v>
      </c>
    </row>
    <row r="12" spans="3:5" ht="12.75">
      <c r="C12" s="10"/>
      <c r="D12" s="11" t="s">
        <v>3</v>
      </c>
      <c r="E12" s="21">
        <f>SUM(E2:E11)</f>
        <v>499.96000000000004</v>
      </c>
    </row>
    <row r="13" spans="3:5" ht="12.75">
      <c r="C13" s="10"/>
      <c r="D13" s="10"/>
      <c r="E13" s="10"/>
    </row>
    <row r="14" spans="1:5" ht="12.75">
      <c r="A14" s="12" t="s">
        <v>33</v>
      </c>
      <c r="B14" s="12" t="s">
        <v>34</v>
      </c>
      <c r="C14" s="13" t="s">
        <v>35</v>
      </c>
      <c r="D14" s="10"/>
      <c r="E14" s="10"/>
    </row>
    <row r="15" spans="1:3" ht="12.75">
      <c r="A15" s="12"/>
      <c r="B15" s="12" t="s">
        <v>36</v>
      </c>
      <c r="C15" s="14" t="s">
        <v>37</v>
      </c>
    </row>
    <row r="16" spans="2:3" ht="12.75">
      <c r="B16" s="14" t="s">
        <v>38</v>
      </c>
      <c r="C16" s="15" t="s">
        <v>39</v>
      </c>
    </row>
    <row r="17" ht="12.75">
      <c r="C17" s="16"/>
    </row>
    <row r="18" ht="12.75">
      <c r="C18" s="16"/>
    </row>
    <row r="19" ht="12.75"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A5" sqref="A5:B10"/>
    </sheetView>
  </sheetViews>
  <sheetFormatPr defaultColWidth="9.140625" defaultRowHeight="12.75"/>
  <cols>
    <col min="1" max="1" width="10.140625" style="0" customWidth="1"/>
    <col min="2" max="2" width="11.00390625" style="0" customWidth="1"/>
  </cols>
  <sheetData>
    <row r="3" ht="12.75">
      <c r="A3" s="12" t="s">
        <v>40</v>
      </c>
    </row>
    <row r="5" spans="1:2" ht="12.75">
      <c r="A5" s="23" t="s">
        <v>18</v>
      </c>
      <c r="B5" s="23" t="s">
        <v>2</v>
      </c>
    </row>
    <row r="6" spans="1:5" ht="12.75">
      <c r="A6" s="22" t="s">
        <v>22</v>
      </c>
      <c r="B6" s="17">
        <f>SUMIF(mesto,A6,ukupno2)</f>
        <v>172.05</v>
      </c>
      <c r="C6" s="13" t="s">
        <v>35</v>
      </c>
      <c r="D6" s="10"/>
      <c r="E6" s="10"/>
    </row>
    <row r="7" spans="1:3" ht="12.75">
      <c r="A7" s="7" t="s">
        <v>26</v>
      </c>
      <c r="B7" s="17">
        <f>SUMIF(mesto,A7,ukupno2)</f>
        <v>104.54999999999998</v>
      </c>
      <c r="C7" s="14" t="s">
        <v>37</v>
      </c>
    </row>
    <row r="8" spans="1:3" ht="12.75">
      <c r="A8" s="7" t="s">
        <v>20</v>
      </c>
      <c r="B8" s="17">
        <f>SUMIF(mesto,A8,ukupno2)</f>
        <v>127.84</v>
      </c>
      <c r="C8" s="15" t="s">
        <v>39</v>
      </c>
    </row>
    <row r="9" spans="1:2" ht="12.75">
      <c r="A9" s="24" t="s">
        <v>24</v>
      </c>
      <c r="B9" s="17">
        <f>SUMIF(mesto,A9,ukupno2)</f>
        <v>95.52</v>
      </c>
    </row>
    <row r="10" spans="1:2" ht="12.75">
      <c r="A10" s="17" t="s">
        <v>41</v>
      </c>
      <c r="B10" s="21">
        <f>SUM(B6:B9)</f>
        <v>499.96000000000004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4"/>
  <sheetViews>
    <sheetView zoomScale="147" zoomScaleNormal="147" zoomScalePageLayoutView="0" workbookViewId="0" topLeftCell="A1">
      <selection activeCell="A4" sqref="A4"/>
    </sheetView>
  </sheetViews>
  <sheetFormatPr defaultColWidth="9.140625" defaultRowHeight="12.75"/>
  <cols>
    <col min="1" max="1" width="17.140625" style="12" customWidth="1"/>
    <col min="2" max="2" width="9.00390625" style="12" customWidth="1"/>
    <col min="3" max="16384" width="9.140625" style="12" customWidth="1"/>
  </cols>
  <sheetData>
    <row r="2" ht="13.5" thickBot="1"/>
    <row r="3" spans="2:5" ht="13.5" thickBot="1">
      <c r="B3" s="33" t="s">
        <v>42</v>
      </c>
      <c r="C3" s="34"/>
      <c r="D3" s="34"/>
      <c r="E3" s="35"/>
    </row>
    <row r="4" spans="1:7" ht="13.5" thickBot="1">
      <c r="A4" s="25" t="s">
        <v>43</v>
      </c>
      <c r="B4" s="25" t="s">
        <v>44</v>
      </c>
      <c r="C4" s="25" t="s">
        <v>45</v>
      </c>
      <c r="D4" s="25" t="s">
        <v>46</v>
      </c>
      <c r="E4" s="25" t="s">
        <v>47</v>
      </c>
      <c r="F4" s="25" t="s">
        <v>2</v>
      </c>
      <c r="G4" s="26" t="s">
        <v>48</v>
      </c>
    </row>
    <row r="5" spans="1:7" ht="12.75">
      <c r="A5" s="27" t="s">
        <v>53</v>
      </c>
      <c r="B5" s="27">
        <v>60</v>
      </c>
      <c r="C5" s="27"/>
      <c r="D5" s="27">
        <v>90</v>
      </c>
      <c r="E5" s="27"/>
      <c r="F5" s="27">
        <f aca="true" t="shared" si="0" ref="F5:F14">SUM(B5:E5)</f>
        <v>150</v>
      </c>
      <c r="G5" s="27" t="str">
        <f aca="true" t="shared" si="1" ref="G5:G14">IF(AND(F5&gt;100,MIN(B5:E5)&gt;40),"DA","")</f>
        <v>DA</v>
      </c>
    </row>
    <row r="6" spans="1:7" ht="12.75">
      <c r="A6" s="17" t="s">
        <v>54</v>
      </c>
      <c r="B6" s="17"/>
      <c r="C6" s="17">
        <v>33</v>
      </c>
      <c r="D6" s="17">
        <v>45</v>
      </c>
      <c r="E6" s="17"/>
      <c r="F6" s="27">
        <f t="shared" si="0"/>
        <v>78</v>
      </c>
      <c r="G6" s="27">
        <f t="shared" si="1"/>
      </c>
    </row>
    <row r="7" spans="1:7" ht="12.75">
      <c r="A7" s="17" t="s">
        <v>55</v>
      </c>
      <c r="B7" s="17"/>
      <c r="C7" s="17">
        <v>67</v>
      </c>
      <c r="D7" s="17">
        <v>80</v>
      </c>
      <c r="E7" s="17"/>
      <c r="F7" s="27">
        <f t="shared" si="0"/>
        <v>147</v>
      </c>
      <c r="G7" s="27" t="str">
        <f t="shared" si="1"/>
        <v>DA</v>
      </c>
    </row>
    <row r="8" spans="1:7" ht="12.75">
      <c r="A8" s="17" t="s">
        <v>56</v>
      </c>
      <c r="B8" s="17">
        <v>23</v>
      </c>
      <c r="C8" s="17"/>
      <c r="D8" s="17"/>
      <c r="E8" s="17">
        <v>87</v>
      </c>
      <c r="F8" s="27">
        <f t="shared" si="0"/>
        <v>110</v>
      </c>
      <c r="G8" s="27">
        <f t="shared" si="1"/>
      </c>
    </row>
    <row r="9" spans="1:7" ht="12.75">
      <c r="A9" s="17" t="s">
        <v>57</v>
      </c>
      <c r="B9" s="17"/>
      <c r="C9" s="17">
        <v>87</v>
      </c>
      <c r="D9" s="17"/>
      <c r="E9" s="17">
        <v>40</v>
      </c>
      <c r="F9" s="27">
        <f t="shared" si="0"/>
        <v>127</v>
      </c>
      <c r="G9" s="27">
        <f t="shared" si="1"/>
      </c>
    </row>
    <row r="10" spans="1:7" ht="12.75">
      <c r="A10" s="17" t="s">
        <v>58</v>
      </c>
      <c r="B10" s="17"/>
      <c r="C10" s="17"/>
      <c r="D10" s="17">
        <v>60</v>
      </c>
      <c r="E10" s="17">
        <v>78</v>
      </c>
      <c r="F10" s="27">
        <f t="shared" si="0"/>
        <v>138</v>
      </c>
      <c r="G10" s="27" t="str">
        <f t="shared" si="1"/>
        <v>DA</v>
      </c>
    </row>
    <row r="11" spans="1:7" ht="12.75">
      <c r="A11" s="17" t="s">
        <v>59</v>
      </c>
      <c r="B11" s="17">
        <v>56</v>
      </c>
      <c r="C11" s="17">
        <v>66</v>
      </c>
      <c r="D11" s="17"/>
      <c r="E11" s="17"/>
      <c r="F11" s="27">
        <f t="shared" si="0"/>
        <v>122</v>
      </c>
      <c r="G11" s="27" t="str">
        <f t="shared" si="1"/>
        <v>DA</v>
      </c>
    </row>
    <row r="12" spans="1:7" ht="12.75">
      <c r="A12" s="17" t="s">
        <v>60</v>
      </c>
      <c r="B12" s="17"/>
      <c r="C12" s="17">
        <v>33</v>
      </c>
      <c r="D12" s="17"/>
      <c r="E12" s="17">
        <v>90</v>
      </c>
      <c r="F12" s="27">
        <f t="shared" si="0"/>
        <v>123</v>
      </c>
      <c r="G12" s="27">
        <f t="shared" si="1"/>
      </c>
    </row>
    <row r="13" spans="1:7" ht="12.75">
      <c r="A13" s="17" t="s">
        <v>61</v>
      </c>
      <c r="B13" s="17">
        <v>90</v>
      </c>
      <c r="C13" s="17"/>
      <c r="D13" s="17"/>
      <c r="E13" s="17">
        <v>60</v>
      </c>
      <c r="F13" s="27">
        <f t="shared" si="0"/>
        <v>150</v>
      </c>
      <c r="G13" s="27" t="str">
        <f t="shared" si="1"/>
        <v>DA</v>
      </c>
    </row>
    <row r="14" spans="1:7" ht="13.5" thickBot="1">
      <c r="A14" s="17" t="s">
        <v>62</v>
      </c>
      <c r="B14" s="17"/>
      <c r="C14" s="17">
        <v>67</v>
      </c>
      <c r="D14" s="17">
        <v>76</v>
      </c>
      <c r="E14" s="28"/>
      <c r="F14" s="27">
        <f t="shared" si="0"/>
        <v>143</v>
      </c>
      <c r="G14" s="27" t="str">
        <f t="shared" si="1"/>
        <v>DA</v>
      </c>
    </row>
    <row r="15" spans="5:6" ht="13.5" thickBot="1">
      <c r="E15" s="31" t="s">
        <v>63</v>
      </c>
      <c r="F15" s="32">
        <f>AVERAGE(F5:F14)</f>
        <v>128.8</v>
      </c>
    </row>
    <row r="17" spans="1:3" ht="12.75">
      <c r="A17" s="12" t="s">
        <v>49</v>
      </c>
      <c r="B17" s="12" t="s">
        <v>50</v>
      </c>
      <c r="C17" s="12" t="s">
        <v>51</v>
      </c>
    </row>
    <row r="18" ht="12.75">
      <c r="C18" s="12" t="s">
        <v>52</v>
      </c>
    </row>
    <row r="19" spans="1:2" ht="12.75">
      <c r="A19" s="29"/>
      <c r="B19" s="30"/>
    </row>
    <row r="20" spans="1:2" ht="12.75">
      <c r="A20" s="29"/>
      <c r="B20" s="30"/>
    </row>
    <row r="21" spans="1:2" ht="12.75">
      <c r="A21" s="29"/>
      <c r="B21" s="30"/>
    </row>
    <row r="22" spans="1:2" ht="12.75">
      <c r="A22" s="29"/>
      <c r="B22" s="30"/>
    </row>
    <row r="23" spans="1:2" ht="12.75">
      <c r="A23" s="29"/>
      <c r="B23" s="30"/>
    </row>
    <row r="24" spans="1:2" ht="12.75">
      <c r="A24" s="29"/>
      <c r="B24" s="30"/>
    </row>
    <row r="25" spans="1:2" ht="12.75">
      <c r="A25" s="29"/>
      <c r="B25" s="30"/>
    </row>
    <row r="26" spans="1:2" ht="12.75">
      <c r="A26" s="29"/>
      <c r="B26" s="30"/>
    </row>
    <row r="27" spans="1:2" ht="12.75">
      <c r="A27" s="29"/>
      <c r="B27" s="30"/>
    </row>
    <row r="28" spans="1:2" ht="12.75">
      <c r="A28" s="29"/>
      <c r="B28" s="30"/>
    </row>
    <row r="29" spans="1:2" ht="12.75">
      <c r="A29" s="29"/>
      <c r="B29" s="30"/>
    </row>
    <row r="30" spans="1:2" ht="12.75">
      <c r="A30" s="29"/>
      <c r="B30" s="30"/>
    </row>
    <row r="31" spans="1:2" ht="12.75">
      <c r="A31" s="29"/>
      <c r="B31" s="30"/>
    </row>
    <row r="32" spans="1:2" ht="12.75">
      <c r="A32" s="29"/>
      <c r="B32" s="30"/>
    </row>
    <row r="33" spans="1:2" ht="12.75">
      <c r="A33" s="29"/>
      <c r="B33" s="30"/>
    </row>
    <row r="34" spans="1:2" ht="12.75">
      <c r="A34" s="29"/>
      <c r="B34" s="30"/>
    </row>
    <row r="35" spans="1:2" ht="12.75">
      <c r="A35" s="29"/>
      <c r="B35" s="30"/>
    </row>
    <row r="36" spans="1:2" ht="12.75">
      <c r="A36" s="29"/>
      <c r="B36" s="30"/>
    </row>
    <row r="37" spans="1:2" ht="12.75">
      <c r="A37" s="29"/>
      <c r="B37" s="30"/>
    </row>
    <row r="38" spans="1:2" ht="12.75">
      <c r="A38" s="29"/>
      <c r="B38" s="30"/>
    </row>
    <row r="39" spans="1:2" ht="12.75">
      <c r="A39" s="29"/>
      <c r="B39" s="30"/>
    </row>
    <row r="43" ht="12.75">
      <c r="E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  <row r="49" ht="12.75">
      <c r="E49" s="13"/>
    </row>
    <row r="50" ht="12.75">
      <c r="E50" s="13"/>
    </row>
    <row r="51" ht="12.75">
      <c r="E51" s="13"/>
    </row>
    <row r="52" ht="12.75">
      <c r="E52" s="13"/>
    </row>
    <row r="53" ht="12.75">
      <c r="E53" s="13"/>
    </row>
    <row r="54" ht="12.75">
      <c r="E54" s="13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J4" sqref="J4:K5"/>
    </sheetView>
  </sheetViews>
  <sheetFormatPr defaultColWidth="9.140625" defaultRowHeight="12.75"/>
  <cols>
    <col min="4" max="4" width="11.8515625" style="0" customWidth="1"/>
    <col min="5" max="5" width="10.57421875" style="0" customWidth="1"/>
  </cols>
  <sheetData>
    <row r="2" spans="1:5" ht="17.25">
      <c r="A2" s="3" t="s">
        <v>4</v>
      </c>
      <c r="B2" s="3"/>
      <c r="C2" s="3"/>
      <c r="D2" s="3" t="s">
        <v>5</v>
      </c>
      <c r="E2" s="3"/>
    </row>
    <row r="3" ht="12.75">
      <c r="C3" s="4"/>
    </row>
    <row r="4" spans="1:11" ht="15">
      <c r="A4" s="2" t="s">
        <v>6</v>
      </c>
      <c r="B4" s="2">
        <v>0</v>
      </c>
      <c r="C4" s="5"/>
      <c r="D4" s="2" t="s">
        <v>7</v>
      </c>
      <c r="E4" s="2">
        <v>100</v>
      </c>
      <c r="G4" s="2" t="s">
        <v>8</v>
      </c>
      <c r="H4" s="6">
        <f>MIN(Y_1)</f>
        <v>-0.9999902065507035</v>
      </c>
      <c r="I4" s="1"/>
      <c r="J4" s="2" t="s">
        <v>9</v>
      </c>
      <c r="K4" s="6">
        <f>MIN(Y_2)</f>
        <v>-0.9971721561963783</v>
      </c>
    </row>
    <row r="5" spans="1:11" ht="15">
      <c r="A5" s="2" t="s">
        <v>10</v>
      </c>
      <c r="B5" s="2">
        <v>0.01</v>
      </c>
      <c r="C5" s="5"/>
      <c r="D5" s="2" t="s">
        <v>11</v>
      </c>
      <c r="E5" s="2">
        <v>50</v>
      </c>
      <c r="G5" s="2" t="s">
        <v>12</v>
      </c>
      <c r="H5" s="6">
        <f>MAX(Y_1)</f>
        <v>0.99060735569487</v>
      </c>
      <c r="I5" s="1"/>
      <c r="J5" s="2" t="s">
        <v>13</v>
      </c>
      <c r="K5" s="6">
        <f>MAX(Y_2)</f>
        <v>1</v>
      </c>
    </row>
    <row r="6" ht="12.75">
      <c r="C6" s="4"/>
    </row>
    <row r="7" ht="12.75">
      <c r="C7" s="4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&amp;LIme i prezime&amp;Cbroj indexa&amp;Rdatum</oddHeader>
    <oddFooter>&amp;Lskfj jksfdl&amp;Csfsdfs&amp;Rsdfsdf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3" ht="12.75">
      <c r="A1" s="19" t="s">
        <v>14</v>
      </c>
      <c r="B1" s="19" t="s">
        <v>15</v>
      </c>
      <c r="C1" s="19" t="s">
        <v>16</v>
      </c>
    </row>
    <row r="2" spans="1:3" ht="12.75">
      <c r="A2" s="18">
        <f>x0</f>
        <v>0</v>
      </c>
      <c r="B2" s="18">
        <f>SIN(Period1*A2)</f>
        <v>0</v>
      </c>
      <c r="C2" s="18">
        <f aca="true" t="shared" si="0" ref="C2:C30">COS(Period2*A2)</f>
        <v>1</v>
      </c>
    </row>
    <row r="3" spans="1:3" ht="12.75">
      <c r="A3" s="18">
        <f aca="true" t="shared" si="1" ref="A3:A30">A2+delta</f>
        <v>0.01</v>
      </c>
      <c r="B3" s="18">
        <f aca="true" t="shared" si="2" ref="B3:B30">SIN(Period1*A3)</f>
        <v>0.8414709848078965</v>
      </c>
      <c r="C3" s="18">
        <f t="shared" si="0"/>
        <v>0.8775825618903728</v>
      </c>
    </row>
    <row r="4" spans="1:3" ht="12.75">
      <c r="A4" s="18">
        <f t="shared" si="1"/>
        <v>0.02</v>
      </c>
      <c r="B4" s="18">
        <f t="shared" si="2"/>
        <v>0.9092974268256817</v>
      </c>
      <c r="C4" s="18">
        <f t="shared" si="0"/>
        <v>0.5403023058681398</v>
      </c>
    </row>
    <row r="5" spans="1:3" ht="12.75">
      <c r="A5" s="18">
        <f t="shared" si="1"/>
        <v>0.03</v>
      </c>
      <c r="B5" s="18">
        <f t="shared" si="2"/>
        <v>0.1411200080598672</v>
      </c>
      <c r="C5" s="18">
        <f t="shared" si="0"/>
        <v>0.0707372016677029</v>
      </c>
    </row>
    <row r="6" spans="1:3" ht="12.75">
      <c r="A6" s="18">
        <f t="shared" si="1"/>
        <v>0.04</v>
      </c>
      <c r="B6" s="18">
        <f t="shared" si="2"/>
        <v>-0.7568024953079282</v>
      </c>
      <c r="C6" s="18">
        <f t="shared" si="0"/>
        <v>-0.4161468365471424</v>
      </c>
    </row>
    <row r="7" spans="1:3" ht="12.75">
      <c r="A7" s="18">
        <f t="shared" si="1"/>
        <v>0.05</v>
      </c>
      <c r="B7" s="18">
        <f t="shared" si="2"/>
        <v>-0.9589242746631385</v>
      </c>
      <c r="C7" s="18">
        <f t="shared" si="0"/>
        <v>-0.8011436155469337</v>
      </c>
    </row>
    <row r="8" spans="1:3" ht="12.75">
      <c r="A8" s="18">
        <f t="shared" si="1"/>
        <v>0.060000000000000005</v>
      </c>
      <c r="B8" s="18">
        <f t="shared" si="2"/>
        <v>-0.279415498198925</v>
      </c>
      <c r="C8" s="18">
        <f t="shared" si="0"/>
        <v>-0.9899924966004455</v>
      </c>
    </row>
    <row r="9" spans="1:3" ht="12.75">
      <c r="A9" s="18">
        <f t="shared" si="1"/>
        <v>0.07</v>
      </c>
      <c r="B9" s="18">
        <f t="shared" si="2"/>
        <v>0.6569865987187897</v>
      </c>
      <c r="C9" s="18">
        <f t="shared" si="0"/>
        <v>-0.9364566872907962</v>
      </c>
    </row>
    <row r="10" spans="1:3" ht="12.75">
      <c r="A10" s="18">
        <f t="shared" si="1"/>
        <v>0.08</v>
      </c>
      <c r="B10" s="18">
        <f t="shared" si="2"/>
        <v>0.9893582466233818</v>
      </c>
      <c r="C10" s="18">
        <f t="shared" si="0"/>
        <v>-0.6536436208636119</v>
      </c>
    </row>
    <row r="11" spans="1:3" ht="12.75">
      <c r="A11" s="18">
        <f t="shared" si="1"/>
        <v>0.09</v>
      </c>
      <c r="B11" s="18">
        <f t="shared" si="2"/>
        <v>0.4121184852417566</v>
      </c>
      <c r="C11" s="18">
        <f t="shared" si="0"/>
        <v>-0.2107957994307797</v>
      </c>
    </row>
    <row r="12" spans="1:3" ht="12.75">
      <c r="A12" s="18">
        <f t="shared" si="1"/>
        <v>0.09999999999999999</v>
      </c>
      <c r="B12" s="18">
        <f t="shared" si="2"/>
        <v>-0.5440211108893698</v>
      </c>
      <c r="C12" s="18">
        <f t="shared" si="0"/>
        <v>0.28366218546322625</v>
      </c>
    </row>
    <row r="13" spans="1:3" ht="12.75">
      <c r="A13" s="18">
        <f t="shared" si="1"/>
        <v>0.10999999999999999</v>
      </c>
      <c r="B13" s="18">
        <f t="shared" si="2"/>
        <v>-0.9999902065507035</v>
      </c>
      <c r="C13" s="18">
        <f t="shared" si="0"/>
        <v>0.7086697742912593</v>
      </c>
    </row>
    <row r="14" spans="1:3" ht="12.75">
      <c r="A14" s="18">
        <f t="shared" si="1"/>
        <v>0.11999999999999998</v>
      </c>
      <c r="B14" s="18">
        <f t="shared" si="2"/>
        <v>-0.5365729180004365</v>
      </c>
      <c r="C14" s="18">
        <f t="shared" si="0"/>
        <v>0.9601702866503657</v>
      </c>
    </row>
    <row r="15" spans="1:3" ht="12.75">
      <c r="A15" s="18">
        <f t="shared" si="1"/>
        <v>0.12999999999999998</v>
      </c>
      <c r="B15" s="18">
        <f t="shared" si="2"/>
        <v>0.4201670368266393</v>
      </c>
      <c r="C15" s="18">
        <f t="shared" si="0"/>
        <v>0.9765876257280237</v>
      </c>
    </row>
    <row r="16" spans="1:3" ht="12.75">
      <c r="A16" s="18">
        <f t="shared" si="1"/>
        <v>0.13999999999999999</v>
      </c>
      <c r="B16" s="18">
        <f t="shared" si="2"/>
        <v>0.99060735569487</v>
      </c>
      <c r="C16" s="18">
        <f t="shared" si="0"/>
        <v>0.7539022543433053</v>
      </c>
    </row>
    <row r="17" spans="1:3" ht="12.75">
      <c r="A17" s="18">
        <f t="shared" si="1"/>
        <v>0.15</v>
      </c>
      <c r="B17" s="18">
        <f t="shared" si="2"/>
        <v>0.6502878401571168</v>
      </c>
      <c r="C17" s="18">
        <f t="shared" si="0"/>
        <v>0.3466353178350258</v>
      </c>
    </row>
    <row r="18" spans="1:3" ht="12.75">
      <c r="A18" s="18">
        <f t="shared" si="1"/>
        <v>0.16</v>
      </c>
      <c r="B18" s="18">
        <f t="shared" si="2"/>
        <v>-0.2879033166650653</v>
      </c>
      <c r="C18" s="18">
        <f t="shared" si="0"/>
        <v>-0.14550003380861354</v>
      </c>
    </row>
    <row r="19" spans="1:3" ht="12.75">
      <c r="A19" s="18">
        <f t="shared" si="1"/>
        <v>0.17</v>
      </c>
      <c r="B19" s="18">
        <f t="shared" si="2"/>
        <v>-0.9613974918795568</v>
      </c>
      <c r="C19" s="18">
        <f t="shared" si="0"/>
        <v>-0.6020119026848236</v>
      </c>
    </row>
    <row r="20" spans="1:3" ht="12.75">
      <c r="A20" s="18">
        <f t="shared" si="1"/>
        <v>0.18000000000000002</v>
      </c>
      <c r="B20" s="18">
        <f t="shared" si="2"/>
        <v>-0.7509872467716737</v>
      </c>
      <c r="C20" s="18">
        <f t="shared" si="0"/>
        <v>-0.9111302618846777</v>
      </c>
    </row>
    <row r="21" spans="1:3" ht="12.75">
      <c r="A21" s="18">
        <f t="shared" si="1"/>
        <v>0.19000000000000003</v>
      </c>
      <c r="B21" s="18">
        <f t="shared" si="2"/>
        <v>0.14987720966295584</v>
      </c>
      <c r="C21" s="18">
        <f t="shared" si="0"/>
        <v>-0.9971721561963783</v>
      </c>
    </row>
    <row r="22" spans="1:3" ht="12.75">
      <c r="A22" s="18">
        <f t="shared" si="1"/>
        <v>0.20000000000000004</v>
      </c>
      <c r="B22" s="18">
        <f t="shared" si="2"/>
        <v>0.9129452507276291</v>
      </c>
      <c r="C22" s="18">
        <f t="shared" si="0"/>
        <v>-0.8390715290764514</v>
      </c>
    </row>
    <row r="23" spans="1:3" ht="12.75">
      <c r="A23" s="18">
        <f t="shared" si="1"/>
        <v>0.21000000000000005</v>
      </c>
      <c r="B23" s="18">
        <f t="shared" si="2"/>
        <v>0.8366556385360541</v>
      </c>
      <c r="C23" s="18">
        <f t="shared" si="0"/>
        <v>-0.47553692799599095</v>
      </c>
    </row>
    <row r="24" spans="1:3" ht="12.75">
      <c r="A24" s="18">
        <f t="shared" si="1"/>
        <v>0.22000000000000006</v>
      </c>
      <c r="B24" s="18">
        <f t="shared" si="2"/>
        <v>-0.00885130929041098</v>
      </c>
      <c r="C24" s="18">
        <f t="shared" si="0"/>
        <v>0.004425697988054338</v>
      </c>
    </row>
    <row r="25" spans="1:3" ht="12.75">
      <c r="A25" s="18">
        <f t="shared" si="1"/>
        <v>0.23000000000000007</v>
      </c>
      <c r="B25" s="18">
        <f t="shared" si="2"/>
        <v>-0.8462204041751744</v>
      </c>
      <c r="C25" s="18">
        <f t="shared" si="0"/>
        <v>0.483304758753009</v>
      </c>
    </row>
    <row r="26" spans="1:3" ht="12.75">
      <c r="A26" s="18">
        <f t="shared" si="1"/>
        <v>0.24000000000000007</v>
      </c>
      <c r="B26" s="18">
        <f t="shared" si="2"/>
        <v>-0.9055783620066208</v>
      </c>
      <c r="C26" s="18">
        <f t="shared" si="0"/>
        <v>0.843853958732494</v>
      </c>
    </row>
    <row r="27" spans="1:3" ht="12.75">
      <c r="A27" s="18">
        <f t="shared" si="1"/>
        <v>0.25000000000000006</v>
      </c>
      <c r="B27" s="18">
        <f t="shared" si="2"/>
        <v>-0.13235175009776598</v>
      </c>
      <c r="C27" s="18">
        <f t="shared" si="0"/>
        <v>0.9977982791785809</v>
      </c>
    </row>
    <row r="28" spans="1:3" ht="12.75">
      <c r="A28" s="18">
        <f t="shared" si="1"/>
        <v>0.26000000000000006</v>
      </c>
      <c r="B28" s="18">
        <f t="shared" si="2"/>
        <v>0.7625584504796074</v>
      </c>
      <c r="C28" s="18">
        <f t="shared" si="0"/>
        <v>0.9074467814501948</v>
      </c>
    </row>
    <row r="29" spans="1:3" ht="12.75">
      <c r="A29" s="18">
        <f t="shared" si="1"/>
        <v>0.2700000000000001</v>
      </c>
      <c r="B29" s="18">
        <f t="shared" si="2"/>
        <v>0.9563759284045009</v>
      </c>
      <c r="C29" s="18">
        <f t="shared" si="0"/>
        <v>0.5949206633098891</v>
      </c>
    </row>
    <row r="30" spans="1:3" ht="12.75">
      <c r="A30" s="18">
        <f t="shared" si="1"/>
        <v>0.2800000000000001</v>
      </c>
      <c r="B30" s="18">
        <f t="shared" si="2"/>
        <v>0.27090578830786216</v>
      </c>
      <c r="C30" s="18">
        <f t="shared" si="0"/>
        <v>0.13673721820783008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Ivana</cp:lastModifiedBy>
  <dcterms:created xsi:type="dcterms:W3CDTF">1996-10-14T23:33:28Z</dcterms:created>
  <dcterms:modified xsi:type="dcterms:W3CDTF">2022-11-21T07:08:55Z</dcterms:modified>
  <cp:category/>
  <cp:version/>
  <cp:contentType/>
  <cp:contentStatus/>
</cp:coreProperties>
</file>